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7" i="1" l="1"/>
  <c r="P627" i="1" s="1"/>
  <c r="N627" i="1"/>
  <c r="I627" i="1"/>
  <c r="J627" i="1" s="1"/>
  <c r="G627" i="1"/>
  <c r="F627" i="1"/>
  <c r="E627" i="1"/>
  <c r="D627" i="1"/>
  <c r="C627" i="1"/>
  <c r="O626" i="1" l="1"/>
  <c r="P626" i="1" s="1"/>
  <c r="N626" i="1"/>
  <c r="I626" i="1"/>
  <c r="J626" i="1" s="1"/>
  <c r="G626" i="1"/>
  <c r="F626" i="1"/>
  <c r="E626" i="1"/>
  <c r="D626" i="1"/>
  <c r="C626" i="1"/>
  <c r="O617" i="1" l="1"/>
  <c r="P617" i="1" s="1"/>
  <c r="N617" i="1"/>
  <c r="I617" i="1"/>
  <c r="J617" i="1" s="1"/>
  <c r="G617" i="1"/>
  <c r="F617" i="1"/>
  <c r="E617" i="1"/>
  <c r="D617" i="1"/>
  <c r="C617" i="1"/>
  <c r="O616" i="1"/>
  <c r="P616" i="1" s="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<sst xmlns="http://schemas.openxmlformats.org/spreadsheetml/2006/main" count="5241" uniqueCount="1082">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</sst>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7">
      <pivotArea field="3" type="button" dataOnly="0" labelOnly="1" outline="0" axis="axisCol" fieldPosition="0"/>
    </format>
    <format dxfId="6">
      <pivotArea outline="0" collapsedLevelsAreSubtotals="1" fieldPosition="0"/>
    </format>
    <format dxfId="5">
      <pivotArea dataOnly="0" labelOnly="1" outline="0" fieldPosition="0">
        <references count="1">
          <reference field="9" count="1">
            <x v="3"/>
          </reference>
        </references>
      </pivotArea>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20" activePane="bottomLeft" state="frozen"/>
      <selection activeCell="B1" sqref="B1"/>
      <selection pane="bottomLeft" activeCell="B641" sqref="B641"/>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si="64"/>
        <v>2026</v>
      </c>
      <c r="E608" s="26" t="str">
        <f t="shared" si="65"/>
        <v>Q4</v>
      </c>
      <c r="F608" s="25" t="str">
        <f t="shared" si="66"/>
        <v>Feb-26</v>
      </c>
      <c r="G608" s="26" t="str">
        <f t="shared" si="67"/>
        <v>Sat</v>
      </c>
      <c r="H608" s="5" t="s">
        <v>36</v>
      </c>
      <c r="I608" s="42">
        <f>VLOOKUP(H608,TABLES!$A$2:$B$146,2,FALSE)</f>
        <v>4073</v>
      </c>
      <c r="J608" s="42" t="str">
        <f>VLOOKUP(I608,TABLES!$B$2:$C$146,2,FALSE)</f>
        <v>Boots the Chemists Ltd</v>
      </c>
      <c r="K608" s="2" t="s">
        <v>1020</v>
      </c>
      <c r="L608" s="21">
        <v>0.60416666666666663</v>
      </c>
      <c r="M608" s="21">
        <v>0.79166666666666663</v>
      </c>
      <c r="N608" s="26" t="str">
        <f t="shared" si="68"/>
        <v>4:30</v>
      </c>
      <c r="O608" s="26">
        <f t="shared" si="69"/>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v>46104</v>
      </c>
      <c r="C624" s="26" t="str">
        <f t="shared" si="63"/>
        <v>Q4-2025</v>
      </c>
      <c r="D624" s="27" t="str">
        <f t="shared" si="64"/>
        <v>2026</v>
      </c>
      <c r="E624" s="26" t="str">
        <f t="shared" si="65"/>
        <v>Q4</v>
      </c>
      <c r="F624" s="25" t="str">
        <f t="shared" si="66"/>
        <v>Mar-26</v>
      </c>
      <c r="G624" s="26" t="str">
        <f t="shared" si="67"/>
        <v>Mon</v>
      </c>
      <c r="H624" s="5" t="s">
        <v>32</v>
      </c>
      <c r="I624" s="42">
        <f>VLOOKUP(H624,TABLES!$A$2:$B$146,2,FALSE)</f>
        <v>4304</v>
      </c>
      <c r="J624" s="42" t="str">
        <f>VLOOKUP(I624,TABLES!$B$2:$C$146,2,FALSE)</f>
        <v>Boots the Chemists Ltd</v>
      </c>
      <c r="K624" s="2" t="s">
        <v>1020</v>
      </c>
      <c r="L624" s="21">
        <v>0.54166666666666663</v>
      </c>
      <c r="M624" s="21">
        <v>0.75</v>
      </c>
      <c r="N624" s="26" t="str">
        <f t="shared" si="68"/>
        <v>5:00</v>
      </c>
      <c r="O624" s="26">
        <f t="shared" si="69"/>
        <v>300.00000000000006</v>
      </c>
      <c r="P624" s="42" t="str">
        <f>VLOOKUP(O624,TABLES!$F$2:$H$8,3)</f>
        <v>5 to 7 hrs</v>
      </c>
      <c r="Q624" s="5" t="s">
        <v>866</v>
      </c>
    </row>
    <row r="625" spans="1:17" x14ac:dyDescent="0.35">
      <c r="A625" s="39" t="s">
        <v>4</v>
      </c>
      <c r="B625" s="14">
        <v>46108</v>
      </c>
      <c r="C625" s="26" t="str">
        <f t="shared" si="63"/>
        <v>Q4-2025</v>
      </c>
      <c r="D625" s="27" t="str">
        <f t="shared" si="64"/>
        <v>2026</v>
      </c>
      <c r="E625" s="26" t="str">
        <f t="shared" si="65"/>
        <v>Q4</v>
      </c>
      <c r="F625" s="25" t="str">
        <f t="shared" si="66"/>
        <v>Mar-26</v>
      </c>
      <c r="G625" s="26" t="str">
        <f t="shared" si="67"/>
        <v>Fri</v>
      </c>
      <c r="H625" s="5" t="s">
        <v>130</v>
      </c>
      <c r="I625" s="42">
        <f>VLOOKUP(H625,TABLES!$A$2:$B$146,2,FALSE)</f>
        <v>4027</v>
      </c>
      <c r="J625" s="42" t="str">
        <f>VLOOKUP(I625,TABLES!$B$2:$C$146,2,FALSE)</f>
        <v>Boots the Chemists Ltd</v>
      </c>
      <c r="K625" s="2" t="s">
        <v>1021</v>
      </c>
      <c r="L625" s="21">
        <v>0.72916666666666663</v>
      </c>
      <c r="M625" s="21">
        <v>0.75</v>
      </c>
      <c r="N625" s="26" t="str">
        <f t="shared" si="68"/>
        <v>0:30</v>
      </c>
      <c r="O625" s="26">
        <f t="shared" si="69"/>
        <v>30.000000000000053</v>
      </c>
      <c r="P625" s="42" t="str">
        <f>VLOOKUP(O625,TABLES!$F$2:$H$8,3)</f>
        <v>1 to 3 hrs</v>
      </c>
      <c r="Q625" s="5" t="s">
        <v>1078</v>
      </c>
    </row>
    <row r="626" spans="1:17" x14ac:dyDescent="0.35">
      <c r="A626" s="39" t="s">
        <v>4</v>
      </c>
      <c r="B626" s="14">
        <v>46111</v>
      </c>
      <c r="C626" s="26" t="str">
        <f t="shared" si="63"/>
        <v>Q4-2025</v>
      </c>
      <c r="D626" s="27" t="str">
        <f t="shared" si="64"/>
        <v>2026</v>
      </c>
      <c r="E626" s="26" t="str">
        <f t="shared" si="65"/>
        <v>Q4</v>
      </c>
      <c r="F626" s="25" t="str">
        <f t="shared" si="66"/>
        <v>Mar-26</v>
      </c>
      <c r="G626" s="26" t="str">
        <f t="shared" si="67"/>
        <v>Mon</v>
      </c>
      <c r="H626" s="5" t="s">
        <v>26</v>
      </c>
      <c r="I626" s="42">
        <f>VLOOKUP(H626,[2]TABLES!$A$2:$B$146,2,FALSE)</f>
        <v>4013</v>
      </c>
      <c r="J626" s="42" t="str">
        <f>VLOOKUP(I626,[2]TABLES!$B$2:$C$146,2,FALSE)</f>
        <v>Boots the Chemists Ltd</v>
      </c>
      <c r="K626" s="2" t="s">
        <v>1020</v>
      </c>
      <c r="L626" s="21">
        <v>0.57291666666666663</v>
      </c>
      <c r="M626" s="21">
        <v>0.79166666666666663</v>
      </c>
      <c r="N626" s="26" t="str">
        <f t="shared" si="68"/>
        <v>5:15</v>
      </c>
      <c r="O626" s="26">
        <f t="shared" si="69"/>
        <v>315</v>
      </c>
      <c r="P626" s="42" t="str">
        <f>VLOOKUP(O626,[2]TABLES!$F$2:$H$8,3)</f>
        <v>5 to 7 hrs</v>
      </c>
      <c r="Q626" s="5" t="s">
        <v>873</v>
      </c>
    </row>
    <row r="627" spans="1:17" x14ac:dyDescent="0.35">
      <c r="A627" s="39" t="s">
        <v>4</v>
      </c>
      <c r="B627" s="14">
        <v>46084</v>
      </c>
      <c r="C627" s="26" t="str">
        <f t="shared" si="63"/>
        <v>Q4-2025</v>
      </c>
      <c r="D627" s="27" t="str">
        <f t="shared" ref="D627" si="70">TEXT(B627,"yyyy")</f>
        <v>2026</v>
      </c>
      <c r="E627" s="26" t="str">
        <f t="shared" ref="E627" si="71">"Q"&amp;CHOOSE(MONTH(B627),4,4,4,1,1,1,2,2,2,3,3,3)</f>
        <v>Q4</v>
      </c>
      <c r="F627" s="25" t="str">
        <f t="shared" ref="F627" si="72">TEXT(B627,"mmm-yy")</f>
        <v>Mar-26</v>
      </c>
      <c r="G627" s="26" t="str">
        <f t="shared" ref="G627" si="73">TEXT(B627,"ddd")</f>
        <v>Tue</v>
      </c>
      <c r="H627" s="5" t="s">
        <v>26</v>
      </c>
      <c r="I627" s="42">
        <f>VLOOKUP(H627,[2]TABLES!$A$2:$B$146,2,FALSE)</f>
        <v>4013</v>
      </c>
      <c r="J627" s="42" t="str">
        <f>VLOOKUP(I627,[2]TABLES!$B$2:$C$146,2,FALSE)</f>
        <v>Boots the Chemists Ltd</v>
      </c>
      <c r="K627" s="2" t="s">
        <v>1020</v>
      </c>
      <c r="L627" s="21">
        <v>0.375</v>
      </c>
      <c r="M627" s="21">
        <v>0.46875</v>
      </c>
      <c r="N627" s="26" t="str">
        <f t="shared" ref="N627" si="74">TEXT(M627-L627,"H:MM")</f>
        <v>2:15</v>
      </c>
      <c r="O627" s="26">
        <f t="shared" ref="O627" si="75">(M627-L627)*1440</f>
        <v>135</v>
      </c>
      <c r="P627" s="42" t="str">
        <f>VLOOKUP(O627,[2]TABLES!$F$2:$H$8,3)</f>
        <v>1 to 3 hrs</v>
      </c>
      <c r="Q627" s="5" t="s">
        <v>868</v>
      </c>
    </row>
    <row r="628" spans="1:17" x14ac:dyDescent="0.35">
      <c r="A628" s="39" t="s">
        <v>4</v>
      </c>
      <c r="B628" s="14">
        <v>46117</v>
      </c>
      <c r="C628" s="26" t="str">
        <f t="shared" si="63"/>
        <v>Q1-2026</v>
      </c>
      <c r="D628" s="27" t="str">
        <f t="shared" si="64"/>
        <v>2026</v>
      </c>
      <c r="E628" s="26" t="str">
        <f t="shared" si="65"/>
        <v>Q1</v>
      </c>
      <c r="F628" s="25" t="str">
        <f t="shared" si="66"/>
        <v>Apr-26</v>
      </c>
      <c r="G628" s="26" t="str">
        <f t="shared" si="67"/>
        <v>Sun</v>
      </c>
      <c r="H628" s="5" t="s">
        <v>549</v>
      </c>
      <c r="I628" s="42">
        <f>VLOOKUP(H628,TABLES!$A$2:$B$146,2,FALSE)</f>
        <v>4256</v>
      </c>
      <c r="J628" s="42" t="str">
        <f>VLOOKUP(I628,TABLES!$B$2:$C$146,2,FALSE)</f>
        <v>Tesco Pharmacy Department</v>
      </c>
      <c r="K628" s="2" t="s">
        <v>1021</v>
      </c>
      <c r="L628" s="21">
        <v>0.41666666666666669</v>
      </c>
      <c r="M628" s="21">
        <v>0.75</v>
      </c>
      <c r="N628" s="26" t="str">
        <f t="shared" si="68"/>
        <v>8:00</v>
      </c>
      <c r="O628" s="26">
        <f t="shared" si="69"/>
        <v>480</v>
      </c>
      <c r="P628" s="42" t="str">
        <f>VLOOKUP(O628,TABLES!$F$2:$H$8,3)</f>
        <v>Over 7 hrs</v>
      </c>
      <c r="Q628" s="5" t="s">
        <v>873</v>
      </c>
    </row>
    <row r="629" spans="1:17" x14ac:dyDescent="0.35">
      <c r="A629" s="39" t="s">
        <v>4</v>
      </c>
      <c r="B629" s="14">
        <v>46120</v>
      </c>
      <c r="C629" s="26" t="str">
        <f t="shared" si="63"/>
        <v>Q1-2026</v>
      </c>
      <c r="D629" s="27" t="str">
        <f t="shared" si="64"/>
        <v>2026</v>
      </c>
      <c r="E629" s="26" t="str">
        <f t="shared" si="65"/>
        <v>Q1</v>
      </c>
      <c r="F629" s="25" t="str">
        <f t="shared" si="66"/>
        <v>Apr-26</v>
      </c>
      <c r="G629" s="26" t="str">
        <f t="shared" si="67"/>
        <v>Wed</v>
      </c>
      <c r="H629" s="5" t="s">
        <v>670</v>
      </c>
      <c r="I629" s="42">
        <f>VLOOKUP(H629,TABLES!$A$2:$B$146,2,FALSE)</f>
        <v>4315</v>
      </c>
      <c r="J629" s="42" t="str">
        <f>VLOOKUP(I629,TABLES!$B$2:$C$146,2,FALSE)</f>
        <v>L Rowland &amp; Co (Retail) Ltd</v>
      </c>
      <c r="K629" s="2" t="s">
        <v>1021</v>
      </c>
      <c r="L629" s="21">
        <v>0.625</v>
      </c>
      <c r="M629" s="21">
        <v>0.75</v>
      </c>
      <c r="N629" s="26" t="str">
        <f t="shared" si="68"/>
        <v>3:00</v>
      </c>
      <c r="O629" s="26">
        <f t="shared" si="69"/>
        <v>180</v>
      </c>
      <c r="P629" s="42" t="str">
        <f>VLOOKUP(O629,TABLES!$F$2:$H$8,3)</f>
        <v>3 to 5 hrs</v>
      </c>
      <c r="Q629" s="5" t="s">
        <v>1078</v>
      </c>
    </row>
    <row r="630" spans="1:17" x14ac:dyDescent="0.35">
      <c r="A630" s="39" t="s">
        <v>4</v>
      </c>
      <c r="B630" s="14">
        <v>46121</v>
      </c>
      <c r="C630" s="26" t="str">
        <f t="shared" si="63"/>
        <v>Q1-2026</v>
      </c>
      <c r="D630" s="27" t="str">
        <f t="shared" si="64"/>
        <v>2026</v>
      </c>
      <c r="E630" s="26" t="str">
        <f t="shared" si="65"/>
        <v>Q1</v>
      </c>
      <c r="F630" s="25" t="str">
        <f t="shared" si="66"/>
        <v>Apr-26</v>
      </c>
      <c r="G630" s="26" t="str">
        <f t="shared" si="67"/>
        <v>Thu</v>
      </c>
      <c r="H630" s="5" t="s">
        <v>27</v>
      </c>
      <c r="I630" s="42">
        <f>VLOOKUP(H630,TABLES!$A$2:$B$146,2,FALSE)</f>
        <v>4011</v>
      </c>
      <c r="J630" s="42" t="str">
        <f>VLOOKUP(I630,TABLES!$B$2:$C$146,2,FALSE)</f>
        <v>Boots the Chemists Ltd</v>
      </c>
      <c r="K630" s="2" t="s">
        <v>1020</v>
      </c>
      <c r="L630" s="21">
        <v>0.375</v>
      </c>
      <c r="M630" s="21">
        <v>0.58333333333333337</v>
      </c>
      <c r="N630" s="26" t="str">
        <f t="shared" si="68"/>
        <v>5:00</v>
      </c>
      <c r="O630" s="26">
        <f t="shared" si="69"/>
        <v>300.00000000000006</v>
      </c>
      <c r="P630" s="42" t="str">
        <f>VLOOKUP(O630,TABLES!$F$2:$H$8,3)</f>
        <v>5 to 7 hrs</v>
      </c>
      <c r="Q630" s="5" t="s">
        <v>863</v>
      </c>
    </row>
    <row r="631" spans="1:17" x14ac:dyDescent="0.35">
      <c r="A631" s="39" t="s">
        <v>4</v>
      </c>
      <c r="B631" s="14">
        <v>46121</v>
      </c>
      <c r="C631" s="26" t="str">
        <f t="shared" si="63"/>
        <v>Q1-2026</v>
      </c>
      <c r="D631" s="27" t="str">
        <f t="shared" si="64"/>
        <v>2026</v>
      </c>
      <c r="E631" s="26" t="str">
        <f t="shared" si="65"/>
        <v>Q1</v>
      </c>
      <c r="F631" s="25" t="str">
        <f t="shared" si="66"/>
        <v>Apr-26</v>
      </c>
      <c r="G631" s="26" t="str">
        <f t="shared" si="67"/>
        <v>Thu</v>
      </c>
      <c r="H631" s="5" t="s">
        <v>32</v>
      </c>
      <c r="I631" s="42">
        <f>VLOOKUP(H631,TABLES!$A$2:$B$146,2,FALSE)</f>
        <v>4304</v>
      </c>
      <c r="J631" s="42" t="str">
        <f>VLOOKUP(I631,TABLES!$B$2:$C$146,2,FALSE)</f>
        <v>Boots the Chemists Ltd</v>
      </c>
      <c r="K631" s="2" t="s">
        <v>1020</v>
      </c>
      <c r="L631" s="21">
        <v>0.52083333333333337</v>
      </c>
      <c r="M631" s="21">
        <v>0.75</v>
      </c>
      <c r="N631" s="26" t="str">
        <f t="shared" si="68"/>
        <v>5:30</v>
      </c>
      <c r="O631" s="26">
        <f t="shared" si="69"/>
        <v>329.99999999999994</v>
      </c>
      <c r="P631" s="42" t="str">
        <f>VLOOKUP(O631,TABLES!$F$2:$H$8,3)</f>
        <v>5 to 7 hrs</v>
      </c>
      <c r="Q631" s="5" t="s">
        <v>1078</v>
      </c>
    </row>
    <row r="632" spans="1:17" x14ac:dyDescent="0.35">
      <c r="A632" s="39" t="s">
        <v>4</v>
      </c>
      <c r="B632" s="14">
        <v>46121</v>
      </c>
      <c r="C632" s="26" t="str">
        <f t="shared" si="63"/>
        <v>Q1-2026</v>
      </c>
      <c r="D632" s="27" t="str">
        <f t="shared" si="64"/>
        <v>2026</v>
      </c>
      <c r="E632" s="26" t="str">
        <f t="shared" si="65"/>
        <v>Q1</v>
      </c>
      <c r="F632" s="25" t="str">
        <f t="shared" si="66"/>
        <v>Apr-26</v>
      </c>
      <c r="G632" s="26" t="str">
        <f t="shared" si="67"/>
        <v>Thu</v>
      </c>
      <c r="H632" s="5" t="s">
        <v>16</v>
      </c>
      <c r="I632" s="42">
        <f>VLOOKUP(H632,TABLES!$A$2:$B$146,2,FALSE)</f>
        <v>4025</v>
      </c>
      <c r="J632" s="42" t="str">
        <f>VLOOKUP(I632,TABLES!$B$2:$C$146,2,FALSE)</f>
        <v>Boots the Chemists Ltd</v>
      </c>
      <c r="K632" s="2" t="s">
        <v>1020</v>
      </c>
      <c r="L632" s="21">
        <v>0.5</v>
      </c>
      <c r="M632" s="21">
        <v>0.54166666666666663</v>
      </c>
      <c r="N632" s="26" t="str">
        <f t="shared" si="68"/>
        <v>1:00</v>
      </c>
      <c r="O632" s="26">
        <f t="shared" si="69"/>
        <v>59.999999999999943</v>
      </c>
      <c r="P632" s="42" t="str">
        <f>VLOOKUP(O632,TABLES!$F$2:$H$8,3)</f>
        <v>1 to 3 hrs</v>
      </c>
      <c r="Q632" s="5" t="s">
        <v>867</v>
      </c>
    </row>
    <row r="633" spans="1:17" x14ac:dyDescent="0.35">
      <c r="A633" s="39" t="s">
        <v>4</v>
      </c>
      <c r="B633" s="14">
        <v>46125</v>
      </c>
      <c r="C633" s="26" t="str">
        <f t="shared" si="63"/>
        <v>Q1-2026</v>
      </c>
      <c r="D633" s="27" t="str">
        <f t="shared" si="64"/>
        <v>2026</v>
      </c>
      <c r="E633" s="26" t="str">
        <f t="shared" si="65"/>
        <v>Q1</v>
      </c>
      <c r="F633" s="25" t="str">
        <f t="shared" si="66"/>
        <v>Apr-26</v>
      </c>
      <c r="G633" s="26" t="str">
        <f t="shared" si="67"/>
        <v>Mon</v>
      </c>
      <c r="H633" s="5" t="s">
        <v>31</v>
      </c>
      <c r="I633" s="42">
        <f>VLOOKUP(H633,TABLES!$A$2:$B$146,2,FALSE)</f>
        <v>4022</v>
      </c>
      <c r="J633" s="42" t="str">
        <f>VLOOKUP(I633,TABLES!$B$2:$C$146,2,FALSE)</f>
        <v>Boots the Chemists Ltd</v>
      </c>
      <c r="K633" s="2" t="s">
        <v>1020</v>
      </c>
      <c r="L633" s="21">
        <v>0.375</v>
      </c>
      <c r="M633" s="21">
        <v>0.58333333333333337</v>
      </c>
      <c r="N633" s="26" t="str">
        <f t="shared" si="68"/>
        <v>5:00</v>
      </c>
      <c r="O633" s="26">
        <f t="shared" si="69"/>
        <v>300.00000000000006</v>
      </c>
      <c r="P633" s="42" t="str">
        <f>VLOOKUP(O633,TABLES!$F$2:$H$8,3)</f>
        <v>5 to 7 hrs</v>
      </c>
      <c r="Q633" s="5" t="s">
        <v>1078</v>
      </c>
    </row>
    <row r="634" spans="1:17" x14ac:dyDescent="0.35">
      <c r="A634" s="39" t="s">
        <v>4</v>
      </c>
      <c r="B634" s="14">
        <v>46125</v>
      </c>
      <c r="C634" s="26" t="str">
        <f t="shared" si="63"/>
        <v>Q1-2026</v>
      </c>
      <c r="D634" s="27" t="str">
        <f t="shared" si="64"/>
        <v>2026</v>
      </c>
      <c r="E634" s="26" t="str">
        <f t="shared" si="65"/>
        <v>Q1</v>
      </c>
      <c r="F634" s="25" t="str">
        <f t="shared" si="66"/>
        <v>Apr-26</v>
      </c>
      <c r="G634" s="26" t="str">
        <f t="shared" si="67"/>
        <v>Mon</v>
      </c>
      <c r="H634" s="5" t="s">
        <v>33</v>
      </c>
      <c r="I634" s="42">
        <f>VLOOKUP(H634,TABLES!$A$2:$B$146,2,FALSE)</f>
        <v>4061</v>
      </c>
      <c r="J634" s="42" t="str">
        <f>VLOOKUP(I634,TABLES!$B$2:$C$146,2,FALSE)</f>
        <v>Boots the Chemists Ltd</v>
      </c>
      <c r="K634" s="2" t="s">
        <v>1021</v>
      </c>
      <c r="L634" s="21">
        <v>0.54166666666666663</v>
      </c>
      <c r="M634" s="21">
        <v>0.72916666666666663</v>
      </c>
      <c r="N634" s="26" t="str">
        <f t="shared" si="68"/>
        <v>4:30</v>
      </c>
      <c r="O634" s="26">
        <f t="shared" si="69"/>
        <v>270</v>
      </c>
      <c r="P634" s="42" t="str">
        <f>VLOOKUP(O634,TABLES!$F$2:$H$8,3)</f>
        <v>3 to 5 hrs</v>
      </c>
      <c r="Q634" s="5" t="s">
        <v>866</v>
      </c>
    </row>
    <row r="635" spans="1:17" x14ac:dyDescent="0.35">
      <c r="A635" s="39" t="s">
        <v>4</v>
      </c>
      <c r="B635" s="14">
        <v>46126</v>
      </c>
      <c r="C635" s="26" t="str">
        <f t="shared" si="63"/>
        <v>Q1-2026</v>
      </c>
      <c r="D635" s="27" t="str">
        <f t="shared" si="64"/>
        <v>2026</v>
      </c>
      <c r="E635" s="26" t="str">
        <f t="shared" si="65"/>
        <v>Q1</v>
      </c>
      <c r="F635" s="25" t="str">
        <f t="shared" si="66"/>
        <v>Apr-26</v>
      </c>
      <c r="G635" s="26" t="str">
        <f t="shared" si="67"/>
        <v>Tue</v>
      </c>
      <c r="H635" s="5" t="s">
        <v>9</v>
      </c>
      <c r="I635" s="42">
        <f>VLOOKUP(H635,TABLES!$A$2:$B$146,2,FALSE)</f>
        <v>4289</v>
      </c>
      <c r="J635" s="42" t="str">
        <f>VLOOKUP(I635,TABLES!$B$2:$C$146,2,FALSE)</f>
        <v>Boots the Chemists Ltd</v>
      </c>
      <c r="K635" s="2" t="s">
        <v>1020</v>
      </c>
      <c r="L635" s="21">
        <v>0.67708333333333337</v>
      </c>
      <c r="M635" s="21">
        <v>0.75</v>
      </c>
      <c r="N635" s="26" t="str">
        <f t="shared" si="68"/>
        <v>1:45</v>
      </c>
      <c r="O635" s="26">
        <f t="shared" si="69"/>
        <v>104.99999999999994</v>
      </c>
      <c r="P635" s="42" t="str">
        <f>VLOOKUP(O635,TABLES!$F$2:$H$8,3)</f>
        <v>1 to 3 hrs</v>
      </c>
      <c r="Q635" s="5" t="s">
        <v>1078</v>
      </c>
    </row>
    <row r="636" spans="1:17" x14ac:dyDescent="0.35">
      <c r="A636" s="39" t="s">
        <v>4</v>
      </c>
      <c r="B636" s="14">
        <v>46135</v>
      </c>
      <c r="C636" s="26" t="str">
        <f t="shared" si="63"/>
        <v>Q1-2026</v>
      </c>
      <c r="D636" s="27" t="str">
        <f t="shared" si="64"/>
        <v>2026</v>
      </c>
      <c r="E636" s="26" t="str">
        <f t="shared" si="65"/>
        <v>Q1</v>
      </c>
      <c r="F636" s="25" t="str">
        <f t="shared" si="66"/>
        <v>Apr-26</v>
      </c>
      <c r="G636" s="26" t="str">
        <f t="shared" si="67"/>
        <v>Thu</v>
      </c>
      <c r="H636" s="5" t="s">
        <v>31</v>
      </c>
      <c r="I636" s="42">
        <f>VLOOKUP(H636,TABLES!$A$2:$B$146,2,FALSE)</f>
        <v>4022</v>
      </c>
      <c r="J636" s="42" t="str">
        <f>VLOOKUP(I636,TABLES!$B$2:$C$146,2,FALSE)</f>
        <v>Boots the Chemists Ltd</v>
      </c>
      <c r="K636" s="2" t="s">
        <v>1021</v>
      </c>
      <c r="L636" s="21">
        <v>0.375</v>
      </c>
      <c r="M636" s="21">
        <v>0.45833333333333331</v>
      </c>
      <c r="N636" s="26" t="str">
        <f t="shared" si="68"/>
        <v>2:00</v>
      </c>
      <c r="O636" s="26">
        <f t="shared" si="69"/>
        <v>119.99999999999997</v>
      </c>
      <c r="P636" s="42" t="str">
        <f>VLOOKUP(O636,TABLES!$F$2:$H$8,3)</f>
        <v>1 to 3 hrs</v>
      </c>
      <c r="Q636" s="5" t="s">
        <v>1078</v>
      </c>
    </row>
    <row r="637" spans="1:17" x14ac:dyDescent="0.35">
      <c r="A637" s="39" t="s">
        <v>4</v>
      </c>
      <c r="B637" s="14">
        <v>46135</v>
      </c>
      <c r="C637" s="26" t="str">
        <f t="shared" si="63"/>
        <v>Q1-2026</v>
      </c>
      <c r="D637" s="27" t="str">
        <f t="shared" si="64"/>
        <v>2026</v>
      </c>
      <c r="E637" s="26" t="str">
        <f t="shared" si="65"/>
        <v>Q1</v>
      </c>
      <c r="F637" s="25" t="str">
        <f t="shared" si="66"/>
        <v>Apr-26</v>
      </c>
      <c r="G637" s="26" t="str">
        <f t="shared" si="67"/>
        <v>Thu</v>
      </c>
      <c r="H637" s="5" t="s">
        <v>549</v>
      </c>
      <c r="I637" s="42">
        <f>VLOOKUP(H637,TABLES!$A$2:$B$146,2,FALSE)</f>
        <v>4256</v>
      </c>
      <c r="J637" s="42" t="str">
        <f>VLOOKUP(I637,TABLES!$B$2:$C$146,2,FALSE)</f>
        <v>Tesco Pharmacy Department</v>
      </c>
      <c r="K637" s="2" t="s">
        <v>1021</v>
      </c>
      <c r="L637" s="21">
        <v>0.625</v>
      </c>
      <c r="M637" s="21">
        <v>0.83333333333333337</v>
      </c>
      <c r="N637" s="26" t="str">
        <f t="shared" si="68"/>
        <v>5:00</v>
      </c>
      <c r="O637" s="26">
        <f t="shared" si="69"/>
        <v>300.00000000000006</v>
      </c>
      <c r="P637" s="42" t="str">
        <f>VLOOKUP(O637,TABLES!$F$2:$H$8,3)</f>
        <v>5 to 7 hrs</v>
      </c>
      <c r="Q637" s="5" t="s">
        <v>864</v>
      </c>
    </row>
    <row r="638" spans="1:17" x14ac:dyDescent="0.35">
      <c r="A638" s="39" t="s">
        <v>4</v>
      </c>
      <c r="B638" s="14">
        <v>46141</v>
      </c>
      <c r="C638" s="26" t="str">
        <f t="shared" si="63"/>
        <v>Q1-2026</v>
      </c>
      <c r="D638" s="27" t="str">
        <f t="shared" si="64"/>
        <v>2026</v>
      </c>
      <c r="E638" s="26" t="str">
        <f t="shared" si="65"/>
        <v>Q1</v>
      </c>
      <c r="F638" s="25" t="str">
        <f t="shared" si="66"/>
        <v>Apr-26</v>
      </c>
      <c r="G638" s="26" t="str">
        <f t="shared" si="67"/>
        <v>Wed</v>
      </c>
      <c r="H638" s="5" t="s">
        <v>26</v>
      </c>
      <c r="I638" s="42">
        <f>VLOOKUP(H638,TABLES!$A$2:$B$146,2,FALSE)</f>
        <v>4013</v>
      </c>
      <c r="J638" s="42" t="str">
        <f>VLOOKUP(I638,TABLES!$B$2:$C$146,2,FALSE)</f>
        <v>Boots the Chemists Ltd</v>
      </c>
      <c r="K638" s="2" t="s">
        <v>1020</v>
      </c>
      <c r="L638" s="21">
        <v>0.375</v>
      </c>
      <c r="M638" s="21">
        <v>0.39583333333333331</v>
      </c>
      <c r="N638" s="26" t="str">
        <f t="shared" si="68"/>
        <v>0:30</v>
      </c>
      <c r="O638" s="26">
        <f t="shared" si="69"/>
        <v>29.999999999999972</v>
      </c>
      <c r="P638" s="42" t="str">
        <f>VLOOKUP(O638,TABLES!$F$2:$H$8,3)</f>
        <v>under 30 min</v>
      </c>
      <c r="Q638" s="5" t="s">
        <v>1078</v>
      </c>
    </row>
    <row r="639" spans="1:17" x14ac:dyDescent="0.35">
      <c r="A639" s="39" t="s">
        <v>4</v>
      </c>
      <c r="B639" s="14">
        <v>46142</v>
      </c>
      <c r="C639" s="26" t="str">
        <f t="shared" si="63"/>
        <v>Q1-2026</v>
      </c>
      <c r="D639" s="27" t="str">
        <f t="shared" si="64"/>
        <v>2026</v>
      </c>
      <c r="E639" s="26" t="str">
        <f t="shared" si="65"/>
        <v>Q1</v>
      </c>
      <c r="F639" s="25" t="str">
        <f t="shared" si="66"/>
        <v>Apr-26</v>
      </c>
      <c r="G639" s="26" t="str">
        <f t="shared" si="67"/>
        <v>Thu</v>
      </c>
      <c r="H639" s="5" t="s">
        <v>369</v>
      </c>
      <c r="I639" s="42">
        <f>VLOOKUP(H639,TABLES!$A$2:$B$146,2,FALSE)</f>
        <v>4119</v>
      </c>
      <c r="J639" s="42" t="str">
        <f>VLOOKUP(I639,TABLES!$B$2:$C$146,2,FALSE)</f>
        <v>Mount Street (Aberdeen) Ltd</v>
      </c>
      <c r="K639" s="2" t="s">
        <v>1020</v>
      </c>
      <c r="L639" s="21">
        <v>0.375</v>
      </c>
      <c r="M639" s="21">
        <v>0.58333333333333337</v>
      </c>
      <c r="N639" s="26" t="str">
        <f t="shared" si="68"/>
        <v>5:00</v>
      </c>
      <c r="O639" s="26">
        <f t="shared" si="69"/>
        <v>300.00000000000006</v>
      </c>
      <c r="P639" s="42" t="str">
        <f>VLOOKUP(O639,TABLES!$F$2:$H$8,3)</f>
        <v>5 to 7 hrs</v>
      </c>
      <c r="Q639" s="5" t="s">
        <v>1078</v>
      </c>
    </row>
    <row r="640" spans="1:17" x14ac:dyDescent="0.35">
      <c r="A640" s="39" t="s">
        <v>4</v>
      </c>
      <c r="B640" s="14">
        <v>46144</v>
      </c>
      <c r="C640" s="26" t="str">
        <f t="shared" si="63"/>
        <v>Q1-2026</v>
      </c>
      <c r="D640" s="27" t="str">
        <f t="shared" si="64"/>
        <v>2026</v>
      </c>
      <c r="E640" s="26" t="str">
        <f t="shared" si="65"/>
        <v>Q1</v>
      </c>
      <c r="F640" s="25" t="str">
        <f t="shared" si="66"/>
        <v>May-26</v>
      </c>
      <c r="G640" s="26" t="str">
        <f t="shared" si="67"/>
        <v>Sat</v>
      </c>
      <c r="H640" s="5" t="s">
        <v>35</v>
      </c>
      <c r="I640" s="42">
        <f>VLOOKUP(H640,TABLES!$A$2:$B$146,2,FALSE)</f>
        <v>4087</v>
      </c>
      <c r="J640" s="42" t="str">
        <f>VLOOKUP(I640,TABLES!$B$2:$C$146,2,FALSE)</f>
        <v>Boots the Chemists Ltd</v>
      </c>
      <c r="K640" s="2" t="s">
        <v>1021</v>
      </c>
      <c r="L640" s="21">
        <v>0.35416666666666669</v>
      </c>
      <c r="M640" s="21">
        <v>0.48958333333333331</v>
      </c>
      <c r="N640" s="26" t="str">
        <f t="shared" si="68"/>
        <v>3:15</v>
      </c>
      <c r="O640" s="26">
        <f t="shared" si="69"/>
        <v>194.99999999999994</v>
      </c>
      <c r="P640" s="42" t="str">
        <f>VLOOKUP(O640,TABLES!$F$2:$H$8,3)</f>
        <v>3 to 5 hrs</v>
      </c>
      <c r="Q640" s="5" t="s">
        <v>863</v>
      </c>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si="63"/>
        <v>Q4-1899</v>
      </c>
      <c r="D642" s="27" t="str">
        <f t="shared" si="64"/>
        <v>1900</v>
      </c>
      <c r="E642" s="26" t="str">
        <f t="shared" si="65"/>
        <v>Q4</v>
      </c>
      <c r="F642" s="25" t="str">
        <f t="shared" si="66"/>
        <v>Jan-00</v>
      </c>
      <c r="G642" s="26" t="str">
        <f t="shared" si="67"/>
        <v>Sat</v>
      </c>
      <c r="H642" s="5"/>
      <c r="I642" s="42" t="e">
        <f>VLOOKUP(H642,TABLES!$A$2:$B$146,2,FALSE)</f>
        <v>#N/A</v>
      </c>
      <c r="J642" s="42" t="e">
        <f>VLOOKUP(I642,TABLES!$B$2:$C$146,2,FALSE)</f>
        <v>#N/A</v>
      </c>
      <c r="K642" s="2"/>
      <c r="L642" s="21">
        <v>0</v>
      </c>
      <c r="M642" s="21">
        <v>0</v>
      </c>
      <c r="N642" s="26" t="str">
        <f t="shared" si="68"/>
        <v>0:00</v>
      </c>
      <c r="O642" s="26">
        <f t="shared" si="69"/>
        <v>0</v>
      </c>
      <c r="P642" s="42" t="str">
        <f>VLOOKUP(O642,TABLES!$F$2:$H$8,3)</f>
        <v>zero</v>
      </c>
      <c r="Q642" s="5"/>
    </row>
    <row r="643" spans="1:17" x14ac:dyDescent="0.35">
      <c r="A643" s="39" t="s">
        <v>4</v>
      </c>
      <c r="B643" s="14"/>
      <c r="C643" s="26" t="str">
        <f t="shared" ref="C643:C706" si="76">"Q"&amp;CHOOSE(MONTH(B643),4,4,4,1,1,1,2,2,2,3,3,3)&amp;"-"&amp;IF(MONTH(B643)&lt;4,0,1)+YEAR(B643)-1</f>
        <v>Q4-1899</v>
      </c>
      <c r="D643" s="27" t="str">
        <f t="shared" ref="D643:D706" si="77">TEXT(B643,"yyyy")</f>
        <v>1900</v>
      </c>
      <c r="E643" s="26" t="str">
        <f t="shared" ref="E643:E706" si="78">"Q"&amp;CHOOSE(MONTH(B643),4,4,4,1,1,1,2,2,2,3,3,3)</f>
        <v>Q4</v>
      </c>
      <c r="F643" s="25" t="str">
        <f t="shared" ref="F643:F706" si="79">TEXT(B643,"mmm-yy")</f>
        <v>Jan-00</v>
      </c>
      <c r="G643" s="26" t="str">
        <f t="shared" ref="G643:G706" si="80">TEXT(B643,"ddd")</f>
        <v>Sat</v>
      </c>
      <c r="H643" s="5"/>
      <c r="I643" s="42" t="e">
        <f>VLOOKUP(H643,TABLES!$A$2:$B$146,2,FALSE)</f>
        <v>#N/A</v>
      </c>
      <c r="J643" s="42" t="e">
        <f>VLOOKUP(I643,TABLES!$B$2:$C$146,2,FALSE)</f>
        <v>#N/A</v>
      </c>
      <c r="K643" s="2"/>
      <c r="L643" s="21">
        <v>0</v>
      </c>
      <c r="M643" s="21">
        <v>0</v>
      </c>
      <c r="N643" s="26" t="str">
        <f t="shared" ref="N643:N706" si="81">TEXT(M643-L643,"H:MM")</f>
        <v>0:00</v>
      </c>
      <c r="O643" s="26">
        <f t="shared" ref="O643:O706" si="82">(M643-L643)*1440</f>
        <v>0</v>
      </c>
      <c r="P643" s="42" t="str">
        <f>VLOOKUP(O643,TABLES!$F$2:$H$8,3)</f>
        <v>zero</v>
      </c>
      <c r="Q643" s="5"/>
    </row>
    <row r="644" spans="1:17" x14ac:dyDescent="0.35">
      <c r="A644" s="39" t="s">
        <v>4</v>
      </c>
      <c r="B644" s="14"/>
      <c r="C644" s="26" t="str">
        <f t="shared" si="76"/>
        <v>Q4-1899</v>
      </c>
      <c r="D644" s="27" t="str">
        <f t="shared" si="77"/>
        <v>1900</v>
      </c>
      <c r="E644" s="26" t="str">
        <f t="shared" si="78"/>
        <v>Q4</v>
      </c>
      <c r="F644" s="25" t="str">
        <f t="shared" si="79"/>
        <v>Jan-00</v>
      </c>
      <c r="G644" s="26" t="str">
        <f t="shared" si="80"/>
        <v>Sat</v>
      </c>
      <c r="H644" s="5"/>
      <c r="I644" s="42" t="e">
        <f>VLOOKUP(H644,TABLES!$A$2:$B$146,2,FALSE)</f>
        <v>#N/A</v>
      </c>
      <c r="J644" s="42" t="e">
        <f>VLOOKUP(I644,TABLES!$B$2:$C$146,2,FALSE)</f>
        <v>#N/A</v>
      </c>
      <c r="K644" s="2"/>
      <c r="L644" s="21">
        <v>0</v>
      </c>
      <c r="M644" s="21">
        <v>0</v>
      </c>
      <c r="N644" s="26" t="str">
        <f t="shared" si="81"/>
        <v>0:00</v>
      </c>
      <c r="O644" s="26">
        <f t="shared" si="82"/>
        <v>0</v>
      </c>
      <c r="P644" s="42" t="str">
        <f>VLOOKUP(O644,TABLES!$F$2:$H$8,3)</f>
        <v>zero</v>
      </c>
      <c r="Q644" s="5"/>
    </row>
    <row r="645" spans="1:17" x14ac:dyDescent="0.35">
      <c r="A645" s="39" t="s">
        <v>4</v>
      </c>
      <c r="B645" s="14"/>
      <c r="C645" s="26" t="str">
        <f t="shared" si="76"/>
        <v>Q4-1899</v>
      </c>
      <c r="D645" s="27" t="str">
        <f t="shared" si="77"/>
        <v>1900</v>
      </c>
      <c r="E645" s="26" t="str">
        <f t="shared" si="78"/>
        <v>Q4</v>
      </c>
      <c r="F645" s="25" t="str">
        <f t="shared" si="79"/>
        <v>Jan-00</v>
      </c>
      <c r="G645" s="26" t="str">
        <f t="shared" si="80"/>
        <v>Sat</v>
      </c>
      <c r="H645" s="5"/>
      <c r="I645" s="42" t="e">
        <f>VLOOKUP(H645,TABLES!$A$2:$B$146,2,FALSE)</f>
        <v>#N/A</v>
      </c>
      <c r="J645" s="42" t="e">
        <f>VLOOKUP(I645,TABLES!$B$2:$C$146,2,FALSE)</f>
        <v>#N/A</v>
      </c>
      <c r="K645" s="2"/>
      <c r="L645" s="21">
        <v>0</v>
      </c>
      <c r="M645" s="21">
        <v>0</v>
      </c>
      <c r="N645" s="26" t="str">
        <f t="shared" si="81"/>
        <v>0:00</v>
      </c>
      <c r="O645" s="26">
        <f t="shared" si="82"/>
        <v>0</v>
      </c>
      <c r="P645" s="42" t="str">
        <f>VLOOKUP(O645,TABLES!$F$2:$H$8,3)</f>
        <v>zero</v>
      </c>
      <c r="Q645" s="5"/>
    </row>
    <row r="646" spans="1:17" x14ac:dyDescent="0.35">
      <c r="A646" s="39" t="s">
        <v>4</v>
      </c>
      <c r="B646" s="14"/>
      <c r="C646" s="26" t="str">
        <f t="shared" si="76"/>
        <v>Q4-1899</v>
      </c>
      <c r="D646" s="27" t="str">
        <f t="shared" si="77"/>
        <v>1900</v>
      </c>
      <c r="E646" s="26" t="str">
        <f t="shared" si="78"/>
        <v>Q4</v>
      </c>
      <c r="F646" s="25" t="str">
        <f t="shared" si="79"/>
        <v>Jan-00</v>
      </c>
      <c r="G646" s="26" t="str">
        <f t="shared" si="80"/>
        <v>Sat</v>
      </c>
      <c r="H646" s="5"/>
      <c r="I646" s="42" t="e">
        <f>VLOOKUP(H646,TABLES!$A$2:$B$146,2,FALSE)</f>
        <v>#N/A</v>
      </c>
      <c r="J646" s="42" t="e">
        <f>VLOOKUP(I646,TABLES!$B$2:$C$146,2,FALSE)</f>
        <v>#N/A</v>
      </c>
      <c r="K646" s="2"/>
      <c r="L646" s="21">
        <v>0</v>
      </c>
      <c r="M646" s="21">
        <v>0</v>
      </c>
      <c r="N646" s="26" t="str">
        <f t="shared" si="81"/>
        <v>0:00</v>
      </c>
      <c r="O646" s="26">
        <f t="shared" si="82"/>
        <v>0</v>
      </c>
      <c r="P646" s="42" t="str">
        <f>VLOOKUP(O646,TABLES!$F$2:$H$8,3)</f>
        <v>zero</v>
      </c>
      <c r="Q646" s="5"/>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Q629:Q1048576 B629:B1048576 H629:H1048576 K629:M1048576 Q618:Q627 B618:B627 H618:H627 K618:M627"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 algorithmName="SHA-512" hashValue="86ANATZUKc+ret0Zr40HFWbWsWZzOgqvuv+9wLiZDS4SsK8RPGD4lmEX/LPBUCq1A3bSh3wi2h0Xw923am6RhQ==" saltValue="tjH9MRi+BJKqdcxkNgjufA==" spinCount="100000" sqref="Q628 K628:M628 H628 B628" name="edit_11"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2026-05-05T07:51:11Z</dcterms:modified>
</cp:coreProperties>
</file>